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apia\Desktop\Caja fuerte Tranparencia\Octubre (al 30 de septiembre)\"/>
    </mc:Choice>
  </mc:AlternateContent>
  <bookViews>
    <workbookView xWindow="0" yWindow="0" windowWidth="20490" windowHeight="7230" xr2:uid="{00000000-000D-0000-FFFF-FFFF00000000}"/>
  </bookViews>
  <sheets>
    <sheet name="Ejecución" sheetId="16" r:id="rId1"/>
    <sheet name="Funcionamiento" sheetId="17" r:id="rId2"/>
    <sheet name="Inversiones" sheetId="18" r:id="rId3"/>
  </sheets>
  <definedNames>
    <definedName name="_xlnm.Print_Area" localSheetId="0">Ejecución!$A$1:$G$27</definedName>
    <definedName name="_xlnm.Print_Area" localSheetId="1">Funcionamiento!$A$1:$G$43</definedName>
    <definedName name="_xlnm.Print_Area" localSheetId="2">Inversiones!$A$1:$H$47</definedName>
  </definedNames>
  <calcPr calcId="171027"/>
</workbook>
</file>

<file path=xl/calcChain.xml><?xml version="1.0" encoding="utf-8"?>
<calcChain xmlns="http://schemas.openxmlformats.org/spreadsheetml/2006/main">
  <c r="G11" i="17" l="1"/>
  <c r="D10" i="18" l="1"/>
  <c r="B11" i="17" l="1"/>
  <c r="G18" i="17" l="1"/>
  <c r="G19" i="17"/>
  <c r="G20" i="17"/>
  <c r="G21" i="17"/>
  <c r="G22" i="17"/>
  <c r="G23" i="17"/>
  <c r="G24" i="17"/>
  <c r="G25" i="17"/>
  <c r="G17" i="17"/>
  <c r="G29" i="17" l="1"/>
  <c r="H46" i="18" l="1"/>
  <c r="F46" i="18"/>
  <c r="H45" i="18"/>
  <c r="F45" i="18"/>
  <c r="G44" i="18"/>
  <c r="E44" i="18"/>
  <c r="D44" i="18"/>
  <c r="C44" i="18"/>
  <c r="H44" i="18" l="1"/>
  <c r="F44" i="18"/>
  <c r="G10" i="18" l="1"/>
  <c r="E10" i="18"/>
  <c r="C10" i="18"/>
  <c r="F17" i="18"/>
  <c r="H17" i="18"/>
  <c r="F16" i="18"/>
  <c r="H16" i="18"/>
  <c r="F15" i="18"/>
  <c r="H15" i="18"/>
  <c r="G43" i="17" l="1"/>
  <c r="G38" i="17"/>
  <c r="G39" i="17"/>
  <c r="F36" i="17"/>
  <c r="C36" i="17"/>
  <c r="D36" i="17"/>
  <c r="B36" i="17"/>
  <c r="F41" i="17"/>
  <c r="C41" i="17"/>
  <c r="D41" i="17"/>
  <c r="B41" i="17"/>
  <c r="G42" i="17"/>
  <c r="E42" i="17"/>
  <c r="G41" i="17" l="1"/>
  <c r="E41" i="17"/>
  <c r="D35" i="18"/>
  <c r="E20" i="17" l="1"/>
  <c r="E21" i="17"/>
  <c r="H24" i="18" l="1"/>
  <c r="G37" i="17" l="1"/>
  <c r="G36" i="17" s="1"/>
  <c r="E37" i="17"/>
  <c r="G34" i="17"/>
  <c r="G33" i="17"/>
  <c r="E33" i="17"/>
  <c r="G32" i="17"/>
  <c r="E32" i="17"/>
  <c r="G31" i="17"/>
  <c r="E31" i="17"/>
  <c r="G30" i="17"/>
  <c r="E30" i="17"/>
  <c r="G28" i="17"/>
  <c r="E28" i="17"/>
  <c r="F27" i="17"/>
  <c r="D27" i="17"/>
  <c r="C27" i="17"/>
  <c r="B27" i="17"/>
  <c r="E25" i="17"/>
  <c r="E23" i="17"/>
  <c r="E22" i="17"/>
  <c r="E18" i="17"/>
  <c r="F16" i="17"/>
  <c r="D16" i="17"/>
  <c r="C16" i="17"/>
  <c r="B16" i="17"/>
  <c r="G14" i="17"/>
  <c r="E14" i="17"/>
  <c r="G13" i="17"/>
  <c r="G12" i="17"/>
  <c r="E12" i="17"/>
  <c r="E11" i="17"/>
  <c r="F10" i="17"/>
  <c r="D10" i="17"/>
  <c r="C10" i="17"/>
  <c r="B10" i="17"/>
  <c r="B8" i="17" l="1"/>
  <c r="F8" i="17"/>
  <c r="D8" i="17"/>
  <c r="C8" i="17"/>
  <c r="G10" i="17"/>
  <c r="E36" i="17"/>
  <c r="G27" i="17"/>
  <c r="E27" i="17"/>
  <c r="G16" i="17"/>
  <c r="E16" i="17"/>
  <c r="E10" i="17"/>
  <c r="D26" i="18"/>
  <c r="E35" i="18"/>
  <c r="D31" i="18"/>
  <c r="C35" i="18"/>
  <c r="C26" i="18"/>
  <c r="G19" i="18"/>
  <c r="D19" i="18"/>
  <c r="E19" i="18"/>
  <c r="C19" i="18"/>
  <c r="H21" i="18"/>
  <c r="F21" i="18"/>
  <c r="H13" i="18"/>
  <c r="F13" i="18"/>
  <c r="H14" i="18"/>
  <c r="F14" i="18"/>
  <c r="G8" i="17" l="1"/>
  <c r="E8" i="17"/>
  <c r="H33" i="18" l="1"/>
  <c r="G31" i="18"/>
  <c r="E31" i="18"/>
  <c r="C31" i="18"/>
  <c r="F31" i="18" l="1"/>
  <c r="H42" i="18"/>
  <c r="H41" i="18" s="1"/>
  <c r="F42" i="18"/>
  <c r="G41" i="18"/>
  <c r="E41" i="18"/>
  <c r="D41" i="18"/>
  <c r="C41" i="18"/>
  <c r="H39" i="18"/>
  <c r="F39" i="18"/>
  <c r="H38" i="18"/>
  <c r="F38" i="18"/>
  <c r="H37" i="18"/>
  <c r="F37" i="18"/>
  <c r="H36" i="18"/>
  <c r="F36" i="18"/>
  <c r="G35" i="18"/>
  <c r="H32" i="18"/>
  <c r="H31" i="18" s="1"/>
  <c r="F32" i="18"/>
  <c r="H29" i="18"/>
  <c r="F29" i="18"/>
  <c r="H28" i="18"/>
  <c r="F28" i="18"/>
  <c r="H27" i="18"/>
  <c r="F27" i="18"/>
  <c r="G26" i="18"/>
  <c r="E26" i="18"/>
  <c r="H23" i="18"/>
  <c r="F24" i="18"/>
  <c r="G23" i="18"/>
  <c r="E23" i="18"/>
  <c r="D23" i="18"/>
  <c r="C23" i="18"/>
  <c r="H20" i="18"/>
  <c r="H19" i="18" s="1"/>
  <c r="F20" i="18"/>
  <c r="H12" i="18"/>
  <c r="F12" i="18"/>
  <c r="H11" i="18"/>
  <c r="F11" i="18"/>
  <c r="G17" i="16"/>
  <c r="E17" i="16"/>
  <c r="G14" i="16"/>
  <c r="E14" i="16"/>
  <c r="F11" i="16"/>
  <c r="D11" i="16"/>
  <c r="C11" i="16"/>
  <c r="B11" i="16"/>
  <c r="E8" i="18" l="1"/>
  <c r="C8" i="18"/>
  <c r="D8" i="18"/>
  <c r="H10" i="18"/>
  <c r="G8" i="18"/>
  <c r="F41" i="18"/>
  <c r="H35" i="18"/>
  <c r="F19" i="18"/>
  <c r="F26" i="18"/>
  <c r="H26" i="18"/>
  <c r="F23" i="18"/>
  <c r="F35" i="18"/>
  <c r="G11" i="16"/>
  <c r="E11" i="16"/>
  <c r="F10" i="18"/>
  <c r="H8" i="18" l="1"/>
  <c r="F8" i="18"/>
</calcChain>
</file>

<file path=xl/sharedStrings.xml><?xml version="1.0" encoding="utf-8"?>
<sst xmlns="http://schemas.openxmlformats.org/spreadsheetml/2006/main" count="122" uniqueCount="108">
  <si>
    <t>Tipo de Presupuesto</t>
  </si>
  <si>
    <t>TOTAL</t>
  </si>
  <si>
    <t>Presupuesto de Funcionamiento</t>
  </si>
  <si>
    <t>Presupuesto de Inversiones</t>
  </si>
  <si>
    <t>Presupuesto Ley Modificado                     1</t>
  </si>
  <si>
    <t>Presupuesto Asignado a la Fecha                        2</t>
  </si>
  <si>
    <t>Objeto de Gasto</t>
  </si>
  <si>
    <t>Ejecutado a la Fecha                 3</t>
  </si>
  <si>
    <t>Asignado a la Fecha                 2</t>
  </si>
  <si>
    <t xml:space="preserve">   Sueldos</t>
  </si>
  <si>
    <t xml:space="preserve">   XIII mes</t>
  </si>
  <si>
    <t xml:space="preserve">   Contribuciones a la seguridad social</t>
  </si>
  <si>
    <t>Servicios No Personales</t>
  </si>
  <si>
    <t>Servicios Personales</t>
  </si>
  <si>
    <t xml:space="preserve">   Alquileres</t>
  </si>
  <si>
    <t xml:space="preserve">   Servicios básicos</t>
  </si>
  <si>
    <t xml:space="preserve">   Información y publicidad</t>
  </si>
  <si>
    <t xml:space="preserve">   Viáticos</t>
  </si>
  <si>
    <t xml:space="preserve">   Transporte de personas y bienes</t>
  </si>
  <si>
    <t xml:space="preserve">   Servicios comerciales y financieros</t>
  </si>
  <si>
    <t xml:space="preserve">   Mantenimiento y reparación</t>
  </si>
  <si>
    <t>Materiales y Suministros</t>
  </si>
  <si>
    <t xml:space="preserve">   Alimentos y bebidas</t>
  </si>
  <si>
    <t xml:space="preserve">   Combustibles y lubricantes</t>
  </si>
  <si>
    <t xml:space="preserve">   Productos de papel y cartón</t>
  </si>
  <si>
    <t xml:space="preserve">   Productos varios</t>
  </si>
  <si>
    <t xml:space="preserve">   Útiles y materiales diversos</t>
  </si>
  <si>
    <t xml:space="preserve">   Repuestos</t>
  </si>
  <si>
    <t>% de Ejecución           4 = (3/2 * 100)</t>
  </si>
  <si>
    <t>Partida</t>
  </si>
  <si>
    <t>Programas y Proyectos de Inversión</t>
  </si>
  <si>
    <t>1.32.1</t>
  </si>
  <si>
    <t>Investigación Científica</t>
  </si>
  <si>
    <t>Obras, remodelaciones y Equipo</t>
  </si>
  <si>
    <t>Metrología y Normas</t>
  </si>
  <si>
    <t>Innovación y Competitividad</t>
  </si>
  <si>
    <t>Innovación Empresarial</t>
  </si>
  <si>
    <t>Estímulos e Investigaciones</t>
  </si>
  <si>
    <t>Desarrollo Tecnológico</t>
  </si>
  <si>
    <t>Nac. Indicadores de Ciencia y Tec</t>
  </si>
  <si>
    <t>Capacitación</t>
  </si>
  <si>
    <t>Obras, Remodelaciones y Equipa.</t>
  </si>
  <si>
    <t xml:space="preserve"> </t>
  </si>
  <si>
    <t>Pagado                        5</t>
  </si>
  <si>
    <t>Presupuesto Ejecutado a la Fecha                   3</t>
  </si>
  <si>
    <t>% de Ejecución              4 = (3/2 * 100)</t>
  </si>
  <si>
    <t>Saldo de lo Asignado                     6 = (2-3)</t>
  </si>
  <si>
    <t>% de Ejecución          4 = (3/2 * 100)</t>
  </si>
  <si>
    <t>Clusters de competitividad</t>
  </si>
  <si>
    <t>Presupuesto Ley  Modificado               1</t>
  </si>
  <si>
    <t xml:space="preserve">   Gastos de representación</t>
  </si>
  <si>
    <t>Saldo de lo Asignado               6 = 2-3</t>
  </si>
  <si>
    <t>Transferencias Corrientes</t>
  </si>
  <si>
    <t>Saldo a  la Fecha                6 = 2-3</t>
  </si>
  <si>
    <t>Presupuesto Ley Modificado               1</t>
  </si>
  <si>
    <t>Mejoramiento Automatización Senacyt</t>
  </si>
  <si>
    <t>Fortalecimiento del Sistema Nacional de Ciencia</t>
  </si>
  <si>
    <t>1.32.1.1.703.01.06</t>
  </si>
  <si>
    <t>1.32.1.1.703.01.09</t>
  </si>
  <si>
    <t>1.32.1.1.703.02.12</t>
  </si>
  <si>
    <t>1.32.1.1.703.03.01</t>
  </si>
  <si>
    <t>1.32.1.1.703.04.10</t>
  </si>
  <si>
    <t>1.32.1.1.703.04.11</t>
  </si>
  <si>
    <t>1.32.1.1.703.06.01</t>
  </si>
  <si>
    <t>1.32.1.1.703.09.02</t>
  </si>
  <si>
    <t>1.32.1.1.703.09.26</t>
  </si>
  <si>
    <t>1.32.1.1.703.09.27</t>
  </si>
  <si>
    <t>1.32.1.1.703.09.28</t>
  </si>
  <si>
    <t>1.32.1.1.703.13.03</t>
  </si>
  <si>
    <t>En el aprendizaje de las ciencias</t>
  </si>
  <si>
    <t>Programa de Infoplazas</t>
  </si>
  <si>
    <t>Apoyo y Promo. de Actividades de Inv.</t>
  </si>
  <si>
    <t>1.32.1.1.703.04.13</t>
  </si>
  <si>
    <t>Desarrollo del Plan Estratégico de C y T</t>
  </si>
  <si>
    <t xml:space="preserve">  </t>
  </si>
  <si>
    <t>1.32.1.1.703.06.02</t>
  </si>
  <si>
    <t>Fortalecimiento Becas Sector Salud</t>
  </si>
  <si>
    <t>1.32.1.1.703.01.10</t>
  </si>
  <si>
    <t>1.32.1.1.703.01.11</t>
  </si>
  <si>
    <t>Ampliación investigación científica</t>
  </si>
  <si>
    <t>Const. Estación Científica en el Parque</t>
  </si>
  <si>
    <t>1.32.1.1.703.02.14</t>
  </si>
  <si>
    <t>Ampliación y adecuación de Infraest.</t>
  </si>
  <si>
    <t>.</t>
  </si>
  <si>
    <t xml:space="preserve">   Consultorías</t>
  </si>
  <si>
    <t>Maquinaria y Equipo</t>
  </si>
  <si>
    <t xml:space="preserve">    Terrestre</t>
  </si>
  <si>
    <t xml:space="preserve">     Mobiliario de Oficina</t>
  </si>
  <si>
    <t xml:space="preserve">     Maquinaria y Equipos</t>
  </si>
  <si>
    <t xml:space="preserve">    Capacitación y Estudios</t>
  </si>
  <si>
    <t xml:space="preserve">    Gobierno Central</t>
  </si>
  <si>
    <t>1.32.1.1.703.01.12</t>
  </si>
  <si>
    <t>Insercion de Talento Especializado</t>
  </si>
  <si>
    <t>1.32.1.1.703.01.13</t>
  </si>
  <si>
    <t>1.32.1.1.703.01.14</t>
  </si>
  <si>
    <t>Sistema Nacional de Investigación</t>
  </si>
  <si>
    <t>Inclusión Social y Productividad</t>
  </si>
  <si>
    <t>1.32.1.1.330.15.01</t>
  </si>
  <si>
    <t>3692/OC-PN Innov para la Inclusion Soc.y Product</t>
  </si>
  <si>
    <t>1.32.1.1.703.15.01</t>
  </si>
  <si>
    <t>Plataforma de Acceso a Bibliografico Cient.</t>
  </si>
  <si>
    <t xml:space="preserve">Fortalecimiento de los Recursos Humanos </t>
  </si>
  <si>
    <t xml:space="preserve">   Prendas de vestir</t>
  </si>
  <si>
    <t xml:space="preserve">   Impresión y Encuadernación</t>
  </si>
  <si>
    <t>INDICASAT</t>
  </si>
  <si>
    <t xml:space="preserve">  Ejecución Presupuestaria de SENACYT al 30 de septiembre del 2017  (en balboas)</t>
  </si>
  <si>
    <t>Ejecución del Presupuesto de Funcionamiento al 30 de septiembre del  2017 (en balboas)</t>
  </si>
  <si>
    <t xml:space="preserve"> Ejecución del Presupuesto de Inversiones según programa al 30 de septiembre del 2017  (en Balboas).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</si>
</sst>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3" fontId="0" fillId="0" borderId="0" xfId="0" applyNumberFormat="1"/>
    <xf numFmtId="3" fontId="0" fillId="0" borderId="3" xfId="0" applyNumberFormat="1" applyBorder="1"/>
    <xf numFmtId="4" fontId="0" fillId="0" borderId="3" xfId="0" applyNumberFormat="1" applyBorder="1"/>
    <xf numFmtId="4" fontId="0" fillId="0" borderId="0" xfId="0" applyNumberFormat="1"/>
    <xf numFmtId="0" fontId="0" fillId="0" borderId="5" xfId="0" applyBorder="1"/>
    <xf numFmtId="164" fontId="1" fillId="0" borderId="5" xfId="0" applyNumberFormat="1" applyFont="1" applyBorder="1"/>
    <xf numFmtId="3" fontId="0" fillId="0" borderId="6" xfId="0" applyNumberFormat="1" applyBorder="1"/>
    <xf numFmtId="164" fontId="3" fillId="0" borderId="6" xfId="0" applyNumberFormat="1" applyFont="1" applyBorder="1"/>
    <xf numFmtId="3" fontId="1" fillId="0" borderId="3" xfId="0" applyNumberFormat="1" applyFont="1" applyBorder="1"/>
    <xf numFmtId="3" fontId="0" fillId="0" borderId="4" xfId="0" applyNumberFormat="1" applyBorder="1"/>
    <xf numFmtId="0" fontId="0" fillId="0" borderId="7" xfId="0" applyBorder="1"/>
    <xf numFmtId="3" fontId="3" fillId="0" borderId="3" xfId="0" applyNumberFormat="1" applyFont="1" applyBorder="1"/>
    <xf numFmtId="3" fontId="3" fillId="0" borderId="4" xfId="0" applyNumberFormat="1" applyFont="1" applyBorder="1"/>
    <xf numFmtId="3" fontId="1" fillId="0" borderId="3" xfId="0" applyNumberFormat="1" applyFont="1" applyBorder="1" applyAlignment="1">
      <alignment horizontal="center"/>
    </xf>
    <xf numFmtId="0" fontId="0" fillId="0" borderId="0" xfId="0" applyBorder="1"/>
    <xf numFmtId="3" fontId="1" fillId="0" borderId="0" xfId="0" applyNumberFormat="1" applyFont="1" applyBorder="1"/>
    <xf numFmtId="3" fontId="3" fillId="0" borderId="0" xfId="0" applyNumberFormat="1" applyFont="1" applyBorder="1"/>
    <xf numFmtId="3" fontId="0" fillId="0" borderId="0" xfId="0" applyNumberFormat="1" applyBorder="1"/>
    <xf numFmtId="3" fontId="1" fillId="0" borderId="8" xfId="0" applyNumberFormat="1" applyFont="1" applyBorder="1"/>
    <xf numFmtId="3" fontId="0" fillId="0" borderId="9" xfId="0" applyNumberFormat="1" applyBorder="1"/>
    <xf numFmtId="3" fontId="0" fillId="0" borderId="10" xfId="0" applyNumberFormat="1" applyBorder="1"/>
    <xf numFmtId="3" fontId="1" fillId="0" borderId="2" xfId="0" applyNumberFormat="1" applyFont="1" applyBorder="1"/>
    <xf numFmtId="3" fontId="0" fillId="0" borderId="8" xfId="0" applyNumberFormat="1" applyBorder="1"/>
    <xf numFmtId="3" fontId="0" fillId="0" borderId="11" xfId="0" applyNumberFormat="1" applyBorder="1"/>
    <xf numFmtId="164" fontId="3" fillId="0" borderId="4" xfId="0" applyNumberFormat="1" applyFont="1" applyBorder="1"/>
    <xf numFmtId="164" fontId="0" fillId="0" borderId="6" xfId="0" applyNumberFormat="1" applyBorder="1"/>
    <xf numFmtId="3" fontId="3" fillId="0" borderId="9" xfId="0" applyNumberFormat="1" applyFont="1" applyBorder="1"/>
    <xf numFmtId="164" fontId="1" fillId="0" borderId="3" xfId="0" applyNumberFormat="1" applyFont="1" applyBorder="1"/>
    <xf numFmtId="3" fontId="1" fillId="0" borderId="8" xfId="0" applyNumberFormat="1" applyFont="1" applyBorder="1" applyAlignment="1">
      <alignment horizontal="center"/>
    </xf>
    <xf numFmtId="4" fontId="0" fillId="0" borderId="4" xfId="0" applyNumberFormat="1" applyBorder="1"/>
    <xf numFmtId="164" fontId="0" fillId="0" borderId="0" xfId="0" applyNumberFormat="1" applyBorder="1"/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0" fillId="0" borderId="3" xfId="0" applyNumberFormat="1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1" fillId="0" borderId="16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164" fontId="1" fillId="0" borderId="0" xfId="0" applyNumberFormat="1" applyFont="1" applyBorder="1"/>
    <xf numFmtId="0" fontId="1" fillId="0" borderId="16" xfId="0" applyFont="1" applyBorder="1"/>
    <xf numFmtId="3" fontId="1" fillId="0" borderId="20" xfId="0" applyNumberFormat="1" applyFont="1" applyBorder="1"/>
    <xf numFmtId="164" fontId="3" fillId="0" borderId="0" xfId="0" applyNumberFormat="1" applyFont="1" applyBorder="1"/>
    <xf numFmtId="3" fontId="0" fillId="0" borderId="20" xfId="0" applyNumberFormat="1" applyBorder="1"/>
    <xf numFmtId="0" fontId="0" fillId="0" borderId="21" xfId="0" applyBorder="1"/>
    <xf numFmtId="3" fontId="0" fillId="0" borderId="22" xfId="0" applyNumberFormat="1" applyBorder="1"/>
    <xf numFmtId="3" fontId="0" fillId="0" borderId="7" xfId="0" applyNumberFormat="1" applyBorder="1"/>
    <xf numFmtId="3" fontId="0" fillId="0" borderId="5" xfId="0" applyNumberFormat="1" applyBorder="1"/>
    <xf numFmtId="164" fontId="0" fillId="0" borderId="7" xfId="0" applyNumberFormat="1" applyBorder="1"/>
    <xf numFmtId="3" fontId="3" fillId="0" borderId="4" xfId="0" applyNumberFormat="1" applyFont="1" applyBorder="1" applyAlignment="1">
      <alignment horizontal="right"/>
    </xf>
    <xf numFmtId="0" fontId="0" fillId="0" borderId="16" xfId="0" applyFill="1" applyBorder="1"/>
    <xf numFmtId="164" fontId="3" fillId="0" borderId="3" xfId="0" applyNumberFormat="1" applyFont="1" applyBorder="1"/>
    <xf numFmtId="0" fontId="0" fillId="0" borderId="0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3" fontId="3" fillId="0" borderId="20" xfId="0" applyNumberFormat="1" applyFont="1" applyBorder="1"/>
    <xf numFmtId="3" fontId="3" fillId="0" borderId="22" xfId="0" applyNumberFormat="1" applyFont="1" applyBorder="1"/>
    <xf numFmtId="3" fontId="0" fillId="0" borderId="17" xfId="0" applyNumberFormat="1" applyBorder="1"/>
    <xf numFmtId="3" fontId="3" fillId="0" borderId="28" xfId="0" applyNumberFormat="1" applyFont="1" applyBorder="1"/>
    <xf numFmtId="3" fontId="3" fillId="0" borderId="3" xfId="0" applyNumberFormat="1" applyFont="1" applyBorder="1" applyAlignment="1">
      <alignment horizontal="right"/>
    </xf>
    <xf numFmtId="3" fontId="3" fillId="0" borderId="8" xfId="0" applyNumberFormat="1" applyFont="1" applyBorder="1"/>
    <xf numFmtId="0" fontId="3" fillId="0" borderId="16" xfId="0" applyFont="1" applyBorder="1"/>
    <xf numFmtId="164" fontId="3" fillId="0" borderId="3" xfId="0" applyNumberFormat="1" applyFont="1" applyFill="1" applyBorder="1"/>
    <xf numFmtId="0" fontId="0" fillId="0" borderId="31" xfId="0" applyBorder="1"/>
    <xf numFmtId="3" fontId="1" fillId="2" borderId="3" xfId="0" applyNumberFormat="1" applyFont="1" applyFill="1" applyBorder="1"/>
    <xf numFmtId="3" fontId="1" fillId="2" borderId="20" xfId="0" applyNumberFormat="1" applyFont="1" applyFill="1" applyBorder="1"/>
    <xf numFmtId="3" fontId="3" fillId="2" borderId="3" xfId="0" applyNumberFormat="1" applyFont="1" applyFill="1" applyBorder="1"/>
    <xf numFmtId="164" fontId="3" fillId="2" borderId="3" xfId="0" applyNumberFormat="1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3" fontId="0" fillId="2" borderId="3" xfId="0" applyNumberFormat="1" applyFill="1" applyBorder="1"/>
    <xf numFmtId="3" fontId="0" fillId="0" borderId="3" xfId="0" quotePrefix="1" applyNumberFormat="1" applyBorder="1"/>
    <xf numFmtId="3" fontId="1" fillId="2" borderId="2" xfId="0" applyNumberFormat="1" applyFont="1" applyFill="1" applyBorder="1"/>
    <xf numFmtId="0" fontId="0" fillId="0" borderId="9" xfId="0" applyBorder="1"/>
    <xf numFmtId="164" fontId="1" fillId="2" borderId="2" xfId="0" applyNumberFormat="1" applyFont="1" applyFill="1" applyBorder="1"/>
    <xf numFmtId="0" fontId="0" fillId="0" borderId="20" xfId="0" applyBorder="1"/>
    <xf numFmtId="3" fontId="0" fillId="0" borderId="2" xfId="0" applyNumberFormat="1" applyBorder="1"/>
    <xf numFmtId="3" fontId="3" fillId="2" borderId="20" xfId="0" applyNumberFormat="1" applyFont="1" applyFill="1" applyBorder="1"/>
    <xf numFmtId="3" fontId="3" fillId="2" borderId="27" xfId="0" applyNumberFormat="1" applyFont="1" applyFill="1" applyBorder="1"/>
    <xf numFmtId="0" fontId="0" fillId="0" borderId="28" xfId="0" applyBorder="1"/>
    <xf numFmtId="3" fontId="1" fillId="2" borderId="17" xfId="0" applyNumberFormat="1" applyFont="1" applyFill="1" applyBorder="1"/>
    <xf numFmtId="164" fontId="3" fillId="0" borderId="12" xfId="0" applyNumberFormat="1" applyFont="1" applyBorder="1"/>
    <xf numFmtId="3" fontId="3" fillId="0" borderId="2" xfId="0" applyNumberFormat="1" applyFont="1" applyBorder="1"/>
    <xf numFmtId="0" fontId="0" fillId="0" borderId="29" xfId="0" applyBorder="1"/>
    <xf numFmtId="0" fontId="0" fillId="0" borderId="33" xfId="0" applyBorder="1"/>
    <xf numFmtId="164" fontId="1" fillId="0" borderId="24" xfId="0" applyNumberFormat="1" applyFont="1" applyBorder="1"/>
    <xf numFmtId="0" fontId="0" fillId="0" borderId="30" xfId="0" applyBorder="1"/>
    <xf numFmtId="3" fontId="1" fillId="0" borderId="17" xfId="0" applyNumberFormat="1" applyFont="1" applyBorder="1"/>
    <xf numFmtId="3" fontId="1" fillId="0" borderId="16" xfId="0" applyNumberFormat="1" applyFont="1" applyBorder="1"/>
    <xf numFmtId="3" fontId="3" fillId="0" borderId="16" xfId="0" applyNumberFormat="1" applyFont="1" applyBorder="1"/>
    <xf numFmtId="3" fontId="3" fillId="0" borderId="21" xfId="0" applyNumberFormat="1" applyFont="1" applyBorder="1"/>
    <xf numFmtId="3" fontId="0" fillId="0" borderId="30" xfId="0" applyNumberFormat="1" applyBorder="1"/>
    <xf numFmtId="0" fontId="3" fillId="0" borderId="18" xfId="0" applyFont="1" applyBorder="1"/>
    <xf numFmtId="164" fontId="3" fillId="0" borderId="7" xfId="0" applyNumberFormat="1" applyFont="1" applyBorder="1"/>
    <xf numFmtId="0" fontId="0" fillId="0" borderId="32" xfId="0" applyBorder="1"/>
    <xf numFmtId="3" fontId="3" fillId="0" borderId="19" xfId="0" applyNumberFormat="1" applyFont="1" applyBorder="1"/>
    <xf numFmtId="3" fontId="0" fillId="0" borderId="7" xfId="0" applyNumberFormat="1" applyFill="1" applyBorder="1"/>
    <xf numFmtId="164" fontId="3" fillId="0" borderId="7" xfId="0" applyNumberFormat="1" applyFont="1" applyFill="1" applyBorder="1"/>
    <xf numFmtId="0" fontId="0" fillId="0" borderId="8" xfId="0" applyBorder="1"/>
    <xf numFmtId="0" fontId="1" fillId="0" borderId="8" xfId="0" applyFont="1" applyBorder="1" applyAlignment="1">
      <alignment horizontal="center"/>
    </xf>
    <xf numFmtId="0" fontId="1" fillId="0" borderId="29" xfId="0" applyFont="1" applyBorder="1"/>
    <xf numFmtId="0" fontId="3" fillId="0" borderId="8" xfId="0" applyFont="1" applyBorder="1"/>
    <xf numFmtId="0" fontId="3" fillId="0" borderId="11" xfId="0" applyFont="1" applyBorder="1"/>
    <xf numFmtId="0" fontId="0" fillId="0" borderId="11" xfId="0" applyBorder="1"/>
    <xf numFmtId="0" fontId="1" fillId="0" borderId="8" xfId="0" applyFont="1" applyBorder="1"/>
    <xf numFmtId="0" fontId="5" fillId="0" borderId="8" xfId="0" applyFont="1" applyFill="1" applyBorder="1"/>
    <xf numFmtId="0" fontId="0" fillId="0" borderId="8" xfId="0" applyFill="1" applyBorder="1"/>
    <xf numFmtId="0" fontId="5" fillId="0" borderId="8" xfId="0" applyFont="1" applyBorder="1"/>
    <xf numFmtId="0" fontId="5" fillId="0" borderId="36" xfId="0" applyFont="1" applyBorder="1"/>
    <xf numFmtId="0" fontId="0" fillId="0" borderId="34" xfId="0" applyBorder="1" applyAlignment="1">
      <alignment horizontal="center" vertical="center" wrapText="1"/>
    </xf>
    <xf numFmtId="0" fontId="0" fillId="0" borderId="37" xfId="0" applyBorder="1"/>
    <xf numFmtId="0" fontId="0" fillId="0" borderId="38" xfId="0" applyBorder="1" applyAlignment="1">
      <alignment horizontal="right"/>
    </xf>
    <xf numFmtId="0" fontId="0" fillId="0" borderId="38" xfId="0" applyBorder="1"/>
    <xf numFmtId="0" fontId="3" fillId="0" borderId="39" xfId="0" applyFont="1" applyBorder="1"/>
    <xf numFmtId="0" fontId="0" fillId="0" borderId="33" xfId="0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40" xfId="0" applyBorder="1"/>
    <xf numFmtId="0" fontId="0" fillId="0" borderId="41" xfId="0" applyBorder="1"/>
    <xf numFmtId="0" fontId="0" fillId="0" borderId="35" xfId="0" applyBorder="1"/>
    <xf numFmtId="0" fontId="3" fillId="0" borderId="0" xfId="0" applyFont="1"/>
    <xf numFmtId="0" fontId="1" fillId="0" borderId="34" xfId="0" applyFont="1" applyBorder="1"/>
    <xf numFmtId="3" fontId="1" fillId="0" borderId="33" xfId="0" applyNumberFormat="1" applyFont="1" applyBorder="1"/>
    <xf numFmtId="3" fontId="1" fillId="0" borderId="40" xfId="0" applyNumberFormat="1" applyFont="1" applyBorder="1"/>
    <xf numFmtId="3" fontId="1" fillId="0" borderId="35" xfId="0" applyNumberFormat="1" applyFont="1" applyBorder="1"/>
    <xf numFmtId="0" fontId="2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2">
    <cellStyle name="Normal" xfId="0" builtinId="0"/>
    <cellStyle name="Porcentu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4:I22"/>
  <sheetViews>
    <sheetView tabSelected="1" zoomScaleNormal="100" workbookViewId="0">
      <selection activeCell="A8" sqref="A8"/>
    </sheetView>
  </sheetViews>
  <sheetFormatPr baseColWidth="10" defaultRowHeight="12.75" x14ac:dyDescent="0.2"/>
  <cols>
    <col min="1" max="1" width="31.28515625" customWidth="1"/>
    <col min="2" max="3" width="15.7109375" customWidth="1"/>
    <col min="4" max="4" width="14.5703125" customWidth="1"/>
    <col min="5" max="5" width="15.140625" customWidth="1"/>
    <col min="6" max="6" width="11.7109375" customWidth="1"/>
    <col min="7" max="7" width="15.7109375" customWidth="1"/>
  </cols>
  <sheetData>
    <row r="4" spans="1:7" ht="15.75" x14ac:dyDescent="0.25">
      <c r="A4" s="138" t="s">
        <v>105</v>
      </c>
      <c r="B4" s="138"/>
      <c r="C4" s="138"/>
      <c r="D4" s="138"/>
      <c r="E4" s="138"/>
      <c r="F4" s="138"/>
      <c r="G4" s="138"/>
    </row>
    <row r="8" spans="1:7" ht="51" x14ac:dyDescent="0.2">
      <c r="A8" s="1" t="s">
        <v>0</v>
      </c>
      <c r="B8" s="81" t="s">
        <v>4</v>
      </c>
      <c r="C8" s="81" t="s">
        <v>5</v>
      </c>
      <c r="D8" s="1" t="s">
        <v>44</v>
      </c>
      <c r="E8" s="1" t="s">
        <v>45</v>
      </c>
      <c r="F8" s="1" t="s">
        <v>43</v>
      </c>
      <c r="G8" s="1" t="s">
        <v>46</v>
      </c>
    </row>
    <row r="9" spans="1:7" x14ac:dyDescent="0.2">
      <c r="A9" s="3"/>
      <c r="B9" s="2"/>
      <c r="D9" s="6"/>
      <c r="E9" s="6"/>
      <c r="G9" s="6"/>
    </row>
    <row r="10" spans="1:7" x14ac:dyDescent="0.2">
      <c r="A10" s="3"/>
      <c r="B10" s="3"/>
      <c r="D10" s="3"/>
      <c r="E10" s="3"/>
      <c r="G10" s="3"/>
    </row>
    <row r="11" spans="1:7" x14ac:dyDescent="0.2">
      <c r="A11" s="4"/>
      <c r="B11" s="20">
        <f>SUM(B14:B17)</f>
        <v>40591600</v>
      </c>
      <c r="C11" s="20">
        <f>SUM(C14:C17)</f>
        <v>33334935</v>
      </c>
      <c r="D11" s="20">
        <f>SUM(D14:D17)</f>
        <v>19207678.009999998</v>
      </c>
      <c r="E11" s="20">
        <f>D11/C11*100</f>
        <v>57.620265376248668</v>
      </c>
      <c r="F11" s="35">
        <f>SUM(F14:F19)</f>
        <v>17719862.16</v>
      </c>
      <c r="G11" s="20">
        <f>G14+G17</f>
        <v>14127256.99</v>
      </c>
    </row>
    <row r="12" spans="1:7" x14ac:dyDescent="0.2">
      <c r="A12" s="3"/>
      <c r="B12" s="3"/>
      <c r="D12" s="3"/>
      <c r="E12" s="20"/>
      <c r="G12" s="20"/>
    </row>
    <row r="13" spans="1:7" x14ac:dyDescent="0.2">
      <c r="A13" s="3"/>
      <c r="B13" s="3"/>
      <c r="D13" s="3"/>
      <c r="E13" s="20"/>
      <c r="G13" s="20"/>
    </row>
    <row r="14" spans="1:7" x14ac:dyDescent="0.2">
      <c r="A14" s="3" t="s">
        <v>2</v>
      </c>
      <c r="B14" s="8">
        <v>6202000</v>
      </c>
      <c r="C14" s="8">
        <v>4969769</v>
      </c>
      <c r="D14" s="8">
        <v>3883891.83</v>
      </c>
      <c r="E14" s="38">
        <f>D14/C14*100</f>
        <v>78.150349241584465</v>
      </c>
      <c r="F14" s="8">
        <v>3802628.75</v>
      </c>
      <c r="G14" s="72">
        <f>C14-D14</f>
        <v>1085877.17</v>
      </c>
    </row>
    <row r="15" spans="1:7" x14ac:dyDescent="0.2">
      <c r="A15" s="3"/>
      <c r="B15" s="8"/>
      <c r="C15" s="7"/>
      <c r="D15" s="8"/>
      <c r="E15" s="38"/>
      <c r="F15" s="7"/>
      <c r="G15" s="38"/>
    </row>
    <row r="16" spans="1:7" x14ac:dyDescent="0.2">
      <c r="A16" s="3"/>
      <c r="B16" s="8"/>
      <c r="C16" s="7"/>
      <c r="D16" s="8"/>
      <c r="E16" s="38"/>
      <c r="F16" s="7"/>
      <c r="G16" s="38"/>
    </row>
    <row r="17" spans="1:9" x14ac:dyDescent="0.2">
      <c r="A17" s="3" t="s">
        <v>3</v>
      </c>
      <c r="B17" s="8">
        <v>34389600</v>
      </c>
      <c r="C17" s="8">
        <v>28365166</v>
      </c>
      <c r="D17" s="8">
        <v>15323786.18</v>
      </c>
      <c r="E17" s="38">
        <f>D17/C17*100</f>
        <v>54.023255777879108</v>
      </c>
      <c r="F17" s="7">
        <v>13917233.41</v>
      </c>
      <c r="G17" s="72">
        <f>C17-D17</f>
        <v>13041379.82</v>
      </c>
    </row>
    <row r="18" spans="1:9" x14ac:dyDescent="0.2">
      <c r="A18" s="3"/>
      <c r="B18" s="8"/>
      <c r="C18" s="7"/>
      <c r="D18" s="9"/>
      <c r="E18" s="38"/>
      <c r="F18" s="10"/>
      <c r="G18" s="38"/>
    </row>
    <row r="19" spans="1:9" x14ac:dyDescent="0.2">
      <c r="A19" s="5"/>
      <c r="B19" s="36"/>
      <c r="C19" s="16"/>
      <c r="D19" s="36"/>
      <c r="E19" s="39"/>
      <c r="F19" s="36"/>
      <c r="G19" s="39"/>
    </row>
    <row r="22" spans="1:9" x14ac:dyDescent="0.2">
      <c r="I22" t="s">
        <v>42</v>
      </c>
    </row>
  </sheetData>
  <mergeCells count="1">
    <mergeCell ref="A4:G4"/>
  </mergeCells>
  <printOptions horizontalCentered="1"/>
  <pageMargins left="0.19685039370078741" right="0.19685039370078741" top="0.78740157480314965" bottom="0.98425196850393704" header="0" footer="0.7874015748031496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"/>
  <sheetViews>
    <sheetView zoomScaleNormal="100" zoomScaleSheetLayoutView="100" workbookViewId="0">
      <pane ySplit="6" topLeftCell="A40" activePane="bottomLeft" state="frozen"/>
      <selection pane="bottomLeft" activeCell="A2" sqref="A2:G2"/>
    </sheetView>
  </sheetViews>
  <sheetFormatPr baseColWidth="10" defaultRowHeight="12.75" x14ac:dyDescent="0.2"/>
  <cols>
    <col min="1" max="1" width="34.28515625" bestFit="1" customWidth="1"/>
    <col min="2" max="2" width="14" customWidth="1"/>
  </cols>
  <sheetData>
    <row r="1" spans="1:14" x14ac:dyDescent="0.2">
      <c r="A1" s="63"/>
      <c r="B1" s="64"/>
      <c r="C1" s="64"/>
      <c r="D1" s="64"/>
      <c r="E1" s="64"/>
      <c r="F1" s="64"/>
      <c r="G1" s="65"/>
    </row>
    <row r="2" spans="1:14" x14ac:dyDescent="0.2">
      <c r="A2" s="139" t="s">
        <v>106</v>
      </c>
      <c r="B2" s="140"/>
      <c r="C2" s="140"/>
      <c r="D2" s="140"/>
      <c r="E2" s="140"/>
      <c r="F2" s="140"/>
      <c r="G2" s="141"/>
    </row>
    <row r="3" spans="1:14" x14ac:dyDescent="0.2">
      <c r="A3" s="66"/>
      <c r="B3" s="21"/>
      <c r="C3" s="21"/>
      <c r="D3" s="21"/>
      <c r="E3" s="21"/>
      <c r="F3" s="21"/>
      <c r="G3" s="67"/>
    </row>
    <row r="4" spans="1:14" x14ac:dyDescent="0.2">
      <c r="A4" s="66"/>
      <c r="B4" s="21"/>
      <c r="C4" s="21"/>
      <c r="D4" s="21"/>
      <c r="E4" s="21"/>
      <c r="F4" s="21"/>
      <c r="G4" s="67"/>
    </row>
    <row r="5" spans="1:14" ht="13.5" thickBot="1" x14ac:dyDescent="0.25">
      <c r="A5" s="76"/>
      <c r="B5" s="11"/>
      <c r="C5" s="11"/>
      <c r="D5" s="11"/>
      <c r="E5" s="11"/>
      <c r="F5" s="11"/>
      <c r="G5" s="107"/>
    </row>
    <row r="6" spans="1:14" ht="51" x14ac:dyDescent="0.2">
      <c r="A6" s="41" t="s">
        <v>6</v>
      </c>
      <c r="B6" s="82" t="s">
        <v>49</v>
      </c>
      <c r="C6" s="82" t="s">
        <v>8</v>
      </c>
      <c r="D6" s="42" t="s">
        <v>7</v>
      </c>
      <c r="E6" s="42" t="s">
        <v>28</v>
      </c>
      <c r="F6" s="42" t="s">
        <v>43</v>
      </c>
      <c r="G6" s="43" t="s">
        <v>51</v>
      </c>
    </row>
    <row r="7" spans="1:14" x14ac:dyDescent="0.2">
      <c r="A7" s="44"/>
      <c r="B7" s="6"/>
      <c r="C7" s="21"/>
      <c r="D7" s="6"/>
      <c r="E7" s="21"/>
      <c r="F7" s="6"/>
      <c r="G7" s="45"/>
    </row>
    <row r="8" spans="1:14" x14ac:dyDescent="0.2">
      <c r="A8" s="46" t="s">
        <v>1</v>
      </c>
      <c r="B8" s="15">
        <f>B10+B16+B27+B36+B41</f>
        <v>6202000</v>
      </c>
      <c r="C8" s="15">
        <f>C10+C16+C27+C36+C41</f>
        <v>4969769</v>
      </c>
      <c r="D8" s="15">
        <f>D10+D16+D27+D36+D41</f>
        <v>3883891.83</v>
      </c>
      <c r="E8" s="15">
        <f>D8/C8*100</f>
        <v>78.150349241584465</v>
      </c>
      <c r="F8" s="77">
        <f>F10+F16+F27+F36+F41</f>
        <v>3802628.75</v>
      </c>
      <c r="G8" s="78">
        <f>G10+G16+G27+G36+G41</f>
        <v>1085877.17</v>
      </c>
    </row>
    <row r="9" spans="1:14" ht="13.5" thickBot="1" x14ac:dyDescent="0.25">
      <c r="A9" s="47"/>
      <c r="B9" s="17"/>
      <c r="C9" s="11"/>
      <c r="D9" s="17"/>
      <c r="E9" s="12"/>
      <c r="F9" s="17"/>
      <c r="G9" s="48"/>
    </row>
    <row r="10" spans="1:14" x14ac:dyDescent="0.2">
      <c r="A10" s="134" t="s">
        <v>13</v>
      </c>
      <c r="B10" s="135">
        <f>SUM(B11:B14)</f>
        <v>4669991</v>
      </c>
      <c r="C10" s="135">
        <f>SUM(C11:C14)</f>
        <v>3544144</v>
      </c>
      <c r="D10" s="136">
        <f>SUM(D11:D14)</f>
        <v>3215229.5</v>
      </c>
      <c r="E10" s="98">
        <f>D10/C10*100</f>
        <v>90.719493903182268</v>
      </c>
      <c r="F10" s="135">
        <f>SUM(F11:F14)</f>
        <v>3215229.5</v>
      </c>
      <c r="G10" s="137">
        <f>SUM(G11:G14)</f>
        <v>328914.50000000012</v>
      </c>
      <c r="J10" s="133" t="s">
        <v>42</v>
      </c>
    </row>
    <row r="11" spans="1:14" x14ac:dyDescent="0.2">
      <c r="A11" s="44" t="s">
        <v>9</v>
      </c>
      <c r="B11" s="8">
        <f>3830927+11000+5000</f>
        <v>3846927</v>
      </c>
      <c r="C11" s="8">
        <v>2881197</v>
      </c>
      <c r="D11" s="8">
        <v>2659859.59</v>
      </c>
      <c r="E11" s="52">
        <f>D11/C11*100</f>
        <v>92.317866150769973</v>
      </c>
      <c r="F11" s="8">
        <v>2659859.59</v>
      </c>
      <c r="G11" s="53">
        <f>C11-D11</f>
        <v>221337.41000000015</v>
      </c>
      <c r="I11" t="s">
        <v>42</v>
      </c>
    </row>
    <row r="12" spans="1:14" x14ac:dyDescent="0.2">
      <c r="A12" s="44" t="s">
        <v>50</v>
      </c>
      <c r="B12" s="8">
        <v>149200</v>
      </c>
      <c r="C12" s="8">
        <v>112900</v>
      </c>
      <c r="D12" s="8">
        <v>57250</v>
      </c>
      <c r="E12" s="52">
        <f>D12/C12*100</f>
        <v>50.708591674047831</v>
      </c>
      <c r="F12" s="8">
        <v>57250</v>
      </c>
      <c r="G12" s="53">
        <f>C12-D12</f>
        <v>55650</v>
      </c>
    </row>
    <row r="13" spans="1:14" x14ac:dyDescent="0.2">
      <c r="A13" s="44" t="s">
        <v>10</v>
      </c>
      <c r="B13" s="8">
        <v>113733</v>
      </c>
      <c r="C13" s="8">
        <v>76822</v>
      </c>
      <c r="D13" s="8">
        <v>55972.160000000003</v>
      </c>
      <c r="E13" s="52">
        <v>0</v>
      </c>
      <c r="F13" s="8">
        <v>55972.160000000003</v>
      </c>
      <c r="G13" s="53">
        <f>C13-D13</f>
        <v>20849.839999999997</v>
      </c>
      <c r="N13" t="s">
        <v>42</v>
      </c>
    </row>
    <row r="14" spans="1:14" x14ac:dyDescent="0.2">
      <c r="A14" s="54" t="s">
        <v>11</v>
      </c>
      <c r="B14" s="16">
        <v>560131</v>
      </c>
      <c r="C14" s="16">
        <v>473225</v>
      </c>
      <c r="D14" s="16">
        <v>442147.75</v>
      </c>
      <c r="E14" s="31">
        <f>D14/C14*100</f>
        <v>93.432880764963812</v>
      </c>
      <c r="F14" s="16">
        <v>442147.75</v>
      </c>
      <c r="G14" s="55">
        <f>C14-D14</f>
        <v>31077.25</v>
      </c>
      <c r="J14" s="133" t="s">
        <v>42</v>
      </c>
    </row>
    <row r="15" spans="1:14" x14ac:dyDescent="0.2">
      <c r="A15" s="44"/>
      <c r="B15" s="8"/>
      <c r="C15" s="23" t="s">
        <v>83</v>
      </c>
      <c r="D15" s="8"/>
      <c r="E15" s="49"/>
      <c r="F15" s="9"/>
      <c r="G15" s="51"/>
    </row>
    <row r="16" spans="1:14" x14ac:dyDescent="0.2">
      <c r="A16" s="50" t="s">
        <v>12</v>
      </c>
      <c r="B16" s="15">
        <f>SUM(B17:B25)</f>
        <v>1180709</v>
      </c>
      <c r="C16" s="22">
        <f>SUM(C17:C25)</f>
        <v>1090615</v>
      </c>
      <c r="D16" s="15">
        <f>SUM(D17:D25)</f>
        <v>575602.57999999996</v>
      </c>
      <c r="E16" s="49">
        <f t="shared" ref="E16:E23" si="0">D16/C16*100</f>
        <v>52.777797848003182</v>
      </c>
      <c r="F16" s="15">
        <f>SUM(F17:F25)</f>
        <v>523770.27999999997</v>
      </c>
      <c r="G16" s="51">
        <f>SUM(G17:G25)</f>
        <v>515012.42000000004</v>
      </c>
    </row>
    <row r="17" spans="1:10" x14ac:dyDescent="0.2">
      <c r="A17" s="44" t="s">
        <v>14</v>
      </c>
      <c r="B17" s="8">
        <v>273517</v>
      </c>
      <c r="C17" s="8">
        <v>243224</v>
      </c>
      <c r="D17" s="8">
        <v>159506.51</v>
      </c>
      <c r="E17" s="52">
        <v>0</v>
      </c>
      <c r="F17" s="8">
        <v>157886.51</v>
      </c>
      <c r="G17" s="53">
        <f>C17-D17</f>
        <v>83717.489999999991</v>
      </c>
    </row>
    <row r="18" spans="1:10" x14ac:dyDescent="0.2">
      <c r="A18" s="44" t="s">
        <v>15</v>
      </c>
      <c r="B18" s="8">
        <v>330692</v>
      </c>
      <c r="C18" s="8">
        <v>303137</v>
      </c>
      <c r="D18" s="8">
        <v>230308.94</v>
      </c>
      <c r="E18" s="52">
        <f t="shared" si="0"/>
        <v>75.975199332315086</v>
      </c>
      <c r="F18" s="8">
        <v>213449.48</v>
      </c>
      <c r="G18" s="53">
        <f t="shared" ref="G18:G25" si="1">C18-D18</f>
        <v>72828.06</v>
      </c>
    </row>
    <row r="19" spans="1:10" x14ac:dyDescent="0.2">
      <c r="A19" s="74" t="s">
        <v>103</v>
      </c>
      <c r="B19" s="8">
        <v>2000</v>
      </c>
      <c r="C19" s="8">
        <v>2000</v>
      </c>
      <c r="D19" s="8">
        <v>149.80000000000001</v>
      </c>
      <c r="E19" s="52">
        <v>0</v>
      </c>
      <c r="F19" s="8">
        <v>149.80000000000001</v>
      </c>
      <c r="G19" s="53">
        <f t="shared" si="1"/>
        <v>1850.2</v>
      </c>
    </row>
    <row r="20" spans="1:10" x14ac:dyDescent="0.2">
      <c r="A20" s="44" t="s">
        <v>16</v>
      </c>
      <c r="B20" s="8">
        <v>16000</v>
      </c>
      <c r="C20" s="8">
        <v>12001</v>
      </c>
      <c r="D20" s="8">
        <v>456.89</v>
      </c>
      <c r="E20" s="52">
        <f t="shared" si="0"/>
        <v>3.8070994083826344</v>
      </c>
      <c r="F20" s="8">
        <v>456.89</v>
      </c>
      <c r="G20" s="53">
        <f t="shared" si="1"/>
        <v>11544.11</v>
      </c>
    </row>
    <row r="21" spans="1:10" x14ac:dyDescent="0.2">
      <c r="A21" s="44" t="s">
        <v>17</v>
      </c>
      <c r="B21" s="8">
        <v>26000</v>
      </c>
      <c r="C21" s="8">
        <v>21251</v>
      </c>
      <c r="D21" s="8">
        <v>5303</v>
      </c>
      <c r="E21" s="52">
        <f t="shared" si="0"/>
        <v>24.954119806126769</v>
      </c>
      <c r="F21" s="84">
        <v>5303</v>
      </c>
      <c r="G21" s="53">
        <f t="shared" si="1"/>
        <v>15948</v>
      </c>
      <c r="J21" t="s">
        <v>42</v>
      </c>
    </row>
    <row r="22" spans="1:10" x14ac:dyDescent="0.2">
      <c r="A22" s="60" t="s">
        <v>18</v>
      </c>
      <c r="B22" s="40">
        <v>26000</v>
      </c>
      <c r="C22" s="40">
        <v>21251</v>
      </c>
      <c r="D22" s="40">
        <v>8209.82</v>
      </c>
      <c r="E22" s="52">
        <f t="shared" si="0"/>
        <v>38.632629052750453</v>
      </c>
      <c r="F22" s="40">
        <v>4214.8999999999996</v>
      </c>
      <c r="G22" s="53">
        <f t="shared" si="1"/>
        <v>13041.18</v>
      </c>
    </row>
    <row r="23" spans="1:10" x14ac:dyDescent="0.2">
      <c r="A23" s="44" t="s">
        <v>19</v>
      </c>
      <c r="B23" s="8">
        <v>273000</v>
      </c>
      <c r="C23" s="8">
        <v>263000</v>
      </c>
      <c r="D23" s="8">
        <v>99232.03</v>
      </c>
      <c r="E23" s="52">
        <f t="shared" si="0"/>
        <v>37.730809885931563</v>
      </c>
      <c r="F23" s="8">
        <v>98718.53</v>
      </c>
      <c r="G23" s="53">
        <f t="shared" si="1"/>
        <v>163767.97</v>
      </c>
    </row>
    <row r="24" spans="1:10" x14ac:dyDescent="0.2">
      <c r="A24" s="74" t="s">
        <v>84</v>
      </c>
      <c r="B24" s="8">
        <v>18500</v>
      </c>
      <c r="C24" s="8">
        <v>12251</v>
      </c>
      <c r="D24" s="8">
        <v>0</v>
      </c>
      <c r="E24" s="52">
        <v>0</v>
      </c>
      <c r="F24" s="8">
        <v>0</v>
      </c>
      <c r="G24" s="53">
        <f t="shared" si="1"/>
        <v>12251</v>
      </c>
    </row>
    <row r="25" spans="1:10" x14ac:dyDescent="0.2">
      <c r="A25" s="54" t="s">
        <v>20</v>
      </c>
      <c r="B25" s="16">
        <v>215000</v>
      </c>
      <c r="C25" s="16">
        <v>212500</v>
      </c>
      <c r="D25" s="16">
        <v>72435.59</v>
      </c>
      <c r="E25" s="31">
        <f>D25/C25*100</f>
        <v>34.087336470588234</v>
      </c>
      <c r="F25" s="19">
        <v>43591.17</v>
      </c>
      <c r="G25" s="55">
        <f t="shared" si="1"/>
        <v>140064.41</v>
      </c>
    </row>
    <row r="26" spans="1:10" x14ac:dyDescent="0.2">
      <c r="A26" s="44"/>
      <c r="B26" s="8"/>
      <c r="C26" s="8"/>
      <c r="D26" s="8"/>
      <c r="E26" s="49"/>
      <c r="F26" s="9"/>
      <c r="G26" s="53"/>
    </row>
    <row r="27" spans="1:10" x14ac:dyDescent="0.2">
      <c r="A27" s="50" t="s">
        <v>21</v>
      </c>
      <c r="B27" s="15">
        <f>SUM(B28:B34)</f>
        <v>204500</v>
      </c>
      <c r="C27" s="22">
        <f>SUM(C28:C34)</f>
        <v>193627</v>
      </c>
      <c r="D27" s="15">
        <f>SUM(D28:D34)</f>
        <v>75932.570000000007</v>
      </c>
      <c r="E27" s="49">
        <f t="shared" ref="E27:E33" si="2">D27/C27*100</f>
        <v>39.215899642095373</v>
      </c>
      <c r="F27" s="15">
        <f>SUM(F28:F34)</f>
        <v>56102.73</v>
      </c>
      <c r="G27" s="51">
        <f>SUM(G28:G34)</f>
        <v>117694.43</v>
      </c>
    </row>
    <row r="28" spans="1:10" x14ac:dyDescent="0.2">
      <c r="A28" s="44" t="s">
        <v>22</v>
      </c>
      <c r="B28" s="8">
        <v>28000</v>
      </c>
      <c r="C28" s="8">
        <v>28000</v>
      </c>
      <c r="D28" s="8">
        <v>9101.48</v>
      </c>
      <c r="E28" s="52">
        <f t="shared" si="2"/>
        <v>32.505285714285712</v>
      </c>
      <c r="F28" s="8">
        <v>6353.48</v>
      </c>
      <c r="G28" s="53">
        <f t="shared" ref="G28:G34" si="3">C28-D28</f>
        <v>18898.52</v>
      </c>
    </row>
    <row r="29" spans="1:10" x14ac:dyDescent="0.2">
      <c r="A29" s="74" t="s">
        <v>102</v>
      </c>
      <c r="B29" s="8">
        <v>1000</v>
      </c>
      <c r="C29" s="8">
        <v>1000</v>
      </c>
      <c r="D29" s="8">
        <v>948</v>
      </c>
      <c r="E29" s="52">
        <v>0</v>
      </c>
      <c r="F29" s="8">
        <v>948</v>
      </c>
      <c r="G29" s="53">
        <f t="shared" si="3"/>
        <v>52</v>
      </c>
    </row>
    <row r="30" spans="1:10" x14ac:dyDescent="0.2">
      <c r="A30" s="44" t="s">
        <v>23</v>
      </c>
      <c r="B30" s="8">
        <v>39000</v>
      </c>
      <c r="C30" s="8">
        <v>35085</v>
      </c>
      <c r="D30" s="18">
        <v>9137.41</v>
      </c>
      <c r="E30" s="52">
        <f t="shared" si="2"/>
        <v>26.043636881858344</v>
      </c>
      <c r="F30" s="18">
        <v>7315.95</v>
      </c>
      <c r="G30" s="53">
        <f t="shared" si="3"/>
        <v>25947.59</v>
      </c>
    </row>
    <row r="31" spans="1:10" x14ac:dyDescent="0.2">
      <c r="A31" s="44" t="s">
        <v>24</v>
      </c>
      <c r="B31" s="8">
        <v>15000</v>
      </c>
      <c r="C31" s="8">
        <v>15000</v>
      </c>
      <c r="D31" s="8">
        <v>8050.06</v>
      </c>
      <c r="E31" s="52">
        <f t="shared" si="2"/>
        <v>53.66706666666667</v>
      </c>
      <c r="F31" s="18">
        <v>8050.06</v>
      </c>
      <c r="G31" s="53">
        <f t="shared" si="3"/>
        <v>6949.94</v>
      </c>
    </row>
    <row r="32" spans="1:10" x14ac:dyDescent="0.2">
      <c r="A32" s="44" t="s">
        <v>25</v>
      </c>
      <c r="B32" s="8">
        <v>4500</v>
      </c>
      <c r="C32" s="8">
        <v>3375</v>
      </c>
      <c r="D32" s="8">
        <v>64.28</v>
      </c>
      <c r="E32" s="52">
        <f t="shared" si="2"/>
        <v>1.9045925925925928</v>
      </c>
      <c r="F32" s="8">
        <v>64.28</v>
      </c>
      <c r="G32" s="53">
        <f t="shared" si="3"/>
        <v>3310.72</v>
      </c>
    </row>
    <row r="33" spans="1:7" x14ac:dyDescent="0.2">
      <c r="A33" s="44" t="s">
        <v>26</v>
      </c>
      <c r="B33" s="8">
        <v>72000</v>
      </c>
      <c r="C33" s="8">
        <v>70750</v>
      </c>
      <c r="D33" s="8">
        <v>34932.769999999997</v>
      </c>
      <c r="E33" s="52">
        <f t="shared" si="2"/>
        <v>49.374939929328612</v>
      </c>
      <c r="F33" s="8">
        <v>32425.63</v>
      </c>
      <c r="G33" s="53">
        <f t="shared" si="3"/>
        <v>35817.230000000003</v>
      </c>
    </row>
    <row r="34" spans="1:7" x14ac:dyDescent="0.2">
      <c r="A34" s="54" t="s">
        <v>27</v>
      </c>
      <c r="B34" s="16">
        <v>45000</v>
      </c>
      <c r="C34" s="13">
        <v>40417</v>
      </c>
      <c r="D34" s="16">
        <v>13698.57</v>
      </c>
      <c r="E34" s="31">
        <v>0</v>
      </c>
      <c r="F34" s="16">
        <v>945.33</v>
      </c>
      <c r="G34" s="55">
        <f t="shared" si="3"/>
        <v>26718.43</v>
      </c>
    </row>
    <row r="35" spans="1:7" x14ac:dyDescent="0.2">
      <c r="A35" s="99"/>
      <c r="B35" s="6"/>
      <c r="C35" s="6"/>
      <c r="D35" s="96"/>
      <c r="E35" s="6"/>
      <c r="F35" s="28"/>
      <c r="G35" s="100"/>
    </row>
    <row r="36" spans="1:7" x14ac:dyDescent="0.2">
      <c r="A36" s="101" t="s">
        <v>85</v>
      </c>
      <c r="B36" s="15">
        <f>B37+B38+B39</f>
        <v>73800</v>
      </c>
      <c r="C36" s="15">
        <f t="shared" ref="C36:D36" si="4">C37+C38+C39</f>
        <v>73800</v>
      </c>
      <c r="D36" s="22">
        <f t="shared" si="4"/>
        <v>9497.68</v>
      </c>
      <c r="E36" s="15">
        <f>D36/C36*100</f>
        <v>12.869485094850949</v>
      </c>
      <c r="F36" s="15">
        <f>SUM(F37:F39)</f>
        <v>3691.24</v>
      </c>
      <c r="G36" s="51">
        <f>SUM(G37:G39)</f>
        <v>64302.32</v>
      </c>
    </row>
    <row r="37" spans="1:7" x14ac:dyDescent="0.2">
      <c r="A37" s="102" t="s">
        <v>86</v>
      </c>
      <c r="B37" s="8">
        <v>55800</v>
      </c>
      <c r="C37" s="8">
        <v>55800</v>
      </c>
      <c r="D37" s="52">
        <v>0</v>
      </c>
      <c r="E37" s="8">
        <f>D37/C37*100</f>
        <v>0</v>
      </c>
      <c r="F37" s="8">
        <v>0</v>
      </c>
      <c r="G37" s="53">
        <f>C37-D37</f>
        <v>55800</v>
      </c>
    </row>
    <row r="38" spans="1:7" x14ac:dyDescent="0.2">
      <c r="A38" s="102" t="s">
        <v>87</v>
      </c>
      <c r="B38" s="8">
        <v>8000</v>
      </c>
      <c r="C38" s="18">
        <v>8000</v>
      </c>
      <c r="D38" s="52">
        <v>4377.68</v>
      </c>
      <c r="E38" s="8">
        <v>0</v>
      </c>
      <c r="F38" s="18">
        <v>3691.24</v>
      </c>
      <c r="G38" s="53">
        <f t="shared" ref="G38:G39" si="5">C38-D38</f>
        <v>3622.3199999999997</v>
      </c>
    </row>
    <row r="39" spans="1:7" x14ac:dyDescent="0.2">
      <c r="A39" s="103" t="s">
        <v>88</v>
      </c>
      <c r="B39" s="16">
        <v>10000</v>
      </c>
      <c r="C39" s="19">
        <v>10000</v>
      </c>
      <c r="D39" s="14">
        <v>5120</v>
      </c>
      <c r="E39" s="16">
        <v>0</v>
      </c>
      <c r="F39" s="16">
        <v>0</v>
      </c>
      <c r="G39" s="53">
        <f t="shared" si="5"/>
        <v>4880</v>
      </c>
    </row>
    <row r="40" spans="1:7" x14ac:dyDescent="0.2">
      <c r="A40" s="104"/>
      <c r="B40" s="89"/>
      <c r="C40" s="89"/>
      <c r="D40" s="94"/>
      <c r="E40" s="95"/>
      <c r="F40" s="89"/>
      <c r="G40" s="70"/>
    </row>
    <row r="41" spans="1:7" x14ac:dyDescent="0.2">
      <c r="A41" s="50" t="s">
        <v>52</v>
      </c>
      <c r="B41" s="15">
        <f>B42+B43</f>
        <v>73000</v>
      </c>
      <c r="C41" s="15">
        <f t="shared" ref="C41:D41" si="6">C42+C43</f>
        <v>67583</v>
      </c>
      <c r="D41" s="15">
        <f t="shared" si="6"/>
        <v>7629.5</v>
      </c>
      <c r="E41" s="34">
        <f>D41/C41*100</f>
        <v>11.289081573768552</v>
      </c>
      <c r="F41" s="15">
        <f>SUM(F42:F43)</f>
        <v>3835</v>
      </c>
      <c r="G41" s="51">
        <f>SUM(G42:G43)</f>
        <v>59953.5</v>
      </c>
    </row>
    <row r="42" spans="1:7" x14ac:dyDescent="0.2">
      <c r="A42" s="74" t="s">
        <v>89</v>
      </c>
      <c r="B42" s="18">
        <v>8000</v>
      </c>
      <c r="C42" s="18">
        <v>8000</v>
      </c>
      <c r="D42" s="18">
        <v>7629.5</v>
      </c>
      <c r="E42" s="61">
        <f>D42/C42*100</f>
        <v>95.368750000000006</v>
      </c>
      <c r="F42" s="18">
        <v>3835</v>
      </c>
      <c r="G42" s="68">
        <f>C42-D42</f>
        <v>370.5</v>
      </c>
    </row>
    <row r="43" spans="1:7" ht="13.5" thickBot="1" x14ac:dyDescent="0.25">
      <c r="A43" s="105" t="s">
        <v>90</v>
      </c>
      <c r="B43" s="56">
        <v>65000</v>
      </c>
      <c r="C43" s="57">
        <v>59583</v>
      </c>
      <c r="D43" s="56">
        <v>0</v>
      </c>
      <c r="E43" s="106">
        <v>0</v>
      </c>
      <c r="F43" s="58">
        <v>0</v>
      </c>
      <c r="G43" s="108">
        <f>C43-D43</f>
        <v>59583</v>
      </c>
    </row>
  </sheetData>
  <mergeCells count="1">
    <mergeCell ref="A2:G2"/>
  </mergeCells>
  <printOptions horizontalCentered="1"/>
  <pageMargins left="0" right="0" top="0.78740157480314965" bottom="0.59055118110236227" header="0" footer="0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1"/>
  <sheetViews>
    <sheetView zoomScaleNormal="100" workbookViewId="0">
      <pane ySplit="8" topLeftCell="A42" activePane="bottomLeft" state="frozen"/>
      <selection pane="bottomLeft" activeCell="B6" sqref="B6"/>
    </sheetView>
  </sheetViews>
  <sheetFormatPr baseColWidth="10" defaultRowHeight="12.75" x14ac:dyDescent="0.2"/>
  <cols>
    <col min="1" max="1" width="17" customWidth="1"/>
    <col min="2" max="2" width="33.28515625" customWidth="1"/>
    <col min="3" max="3" width="14.5703125" customWidth="1"/>
    <col min="4" max="4" width="12.5703125" customWidth="1"/>
  </cols>
  <sheetData>
    <row r="1" spans="1:8" x14ac:dyDescent="0.2">
      <c r="A1" s="63"/>
      <c r="B1" s="64"/>
      <c r="C1" s="64"/>
      <c r="D1" s="64"/>
      <c r="E1" s="64"/>
      <c r="F1" s="64"/>
      <c r="G1" s="64"/>
      <c r="H1" s="65"/>
    </row>
    <row r="2" spans="1:8" x14ac:dyDescent="0.2">
      <c r="A2" s="139" t="s">
        <v>107</v>
      </c>
      <c r="B2" s="140"/>
      <c r="C2" s="140"/>
      <c r="D2" s="140"/>
      <c r="E2" s="140"/>
      <c r="F2" s="140"/>
      <c r="G2" s="140"/>
      <c r="H2" s="141"/>
    </row>
    <row r="3" spans="1:8" x14ac:dyDescent="0.2">
      <c r="A3" s="66"/>
      <c r="B3" s="21"/>
      <c r="C3" s="21"/>
      <c r="D3" s="21"/>
      <c r="E3" s="21"/>
      <c r="F3" s="21"/>
      <c r="G3" s="21"/>
      <c r="H3" s="67"/>
    </row>
    <row r="4" spans="1:8" x14ac:dyDescent="0.2">
      <c r="A4" s="66"/>
      <c r="B4" s="21"/>
      <c r="C4" s="21"/>
      <c r="D4" s="21"/>
      <c r="E4" s="21"/>
      <c r="F4" s="21"/>
      <c r="G4" s="21"/>
      <c r="H4" s="67"/>
    </row>
    <row r="5" spans="1:8" ht="13.5" thickBot="1" x14ac:dyDescent="0.25">
      <c r="A5" s="66"/>
      <c r="B5" s="21"/>
      <c r="C5" s="21"/>
      <c r="D5" s="21"/>
      <c r="E5" s="21"/>
      <c r="F5" s="21"/>
      <c r="G5" s="21"/>
      <c r="H5" s="67"/>
    </row>
    <row r="6" spans="1:8" ht="51.75" thickBot="1" x14ac:dyDescent="0.25">
      <c r="A6" s="122" t="s">
        <v>29</v>
      </c>
      <c r="B6" s="127" t="s">
        <v>30</v>
      </c>
      <c r="C6" s="128" t="s">
        <v>54</v>
      </c>
      <c r="D6" s="128" t="s">
        <v>8</v>
      </c>
      <c r="E6" s="128" t="s">
        <v>7</v>
      </c>
      <c r="F6" s="127" t="s">
        <v>47</v>
      </c>
      <c r="G6" s="127" t="s">
        <v>43</v>
      </c>
      <c r="H6" s="129" t="s">
        <v>53</v>
      </c>
    </row>
    <row r="7" spans="1:8" x14ac:dyDescent="0.2">
      <c r="A7" s="123"/>
      <c r="B7" s="130"/>
      <c r="C7" s="97"/>
      <c r="D7" s="64"/>
      <c r="E7" s="131"/>
      <c r="F7" s="97"/>
      <c r="G7" s="64"/>
      <c r="H7" s="132"/>
    </row>
    <row r="8" spans="1:8" x14ac:dyDescent="0.2">
      <c r="A8" s="124" t="s">
        <v>31</v>
      </c>
      <c r="B8" s="112" t="s">
        <v>1</v>
      </c>
      <c r="C8" s="15">
        <f>C10+C19+C23+C26+C31+C35+C41+C44</f>
        <v>34389600</v>
      </c>
      <c r="D8" s="15">
        <f>D10+D19+D23+D26+D31+D35+D41+D44</f>
        <v>28365166</v>
      </c>
      <c r="E8" s="15">
        <f>E10+E19+E23+E26+E31+E35+E41+E44</f>
        <v>15323786.18</v>
      </c>
      <c r="F8" s="34">
        <f>E8/D8*100</f>
        <v>54.023255777879108</v>
      </c>
      <c r="G8" s="15">
        <f>G10+G19+G23+G26+G31+G35+G41+G44</f>
        <v>13917233.41</v>
      </c>
      <c r="H8" s="51">
        <f>H10+H19+H23+H26+H31+H35+H41+H44</f>
        <v>13041379.82</v>
      </c>
    </row>
    <row r="9" spans="1:8" x14ac:dyDescent="0.2">
      <c r="A9" s="125"/>
      <c r="B9" s="111"/>
      <c r="C9" s="3"/>
      <c r="D9" s="21"/>
      <c r="E9" s="86"/>
      <c r="F9" s="34"/>
      <c r="G9" s="21"/>
      <c r="H9" s="88"/>
    </row>
    <row r="10" spans="1:8" x14ac:dyDescent="0.2">
      <c r="A10" s="125"/>
      <c r="B10" s="113" t="s">
        <v>32</v>
      </c>
      <c r="C10" s="85">
        <f>SUM(C11:C17)</f>
        <v>9102000</v>
      </c>
      <c r="D10" s="85">
        <f>SUM(D11:D17)</f>
        <v>7353656</v>
      </c>
      <c r="E10" s="85">
        <f t="shared" ref="E10" si="0">SUM(E11:E17)</f>
        <v>5241282.63</v>
      </c>
      <c r="F10" s="87">
        <f t="shared" ref="F10:F17" si="1">E10/D10*100</f>
        <v>71.274514744774578</v>
      </c>
      <c r="G10" s="85">
        <f>SUM(G11:G17)</f>
        <v>5146430.5900000008</v>
      </c>
      <c r="H10" s="93">
        <f>SUM(H11:H17)</f>
        <v>2112373.37</v>
      </c>
    </row>
    <row r="11" spans="1:8" x14ac:dyDescent="0.2">
      <c r="A11" s="125" t="s">
        <v>57</v>
      </c>
      <c r="B11" s="114" t="s">
        <v>104</v>
      </c>
      <c r="C11" s="79">
        <v>4500000</v>
      </c>
      <c r="D11" s="79">
        <v>3375000</v>
      </c>
      <c r="E11" s="79">
        <v>3375000</v>
      </c>
      <c r="F11" s="80">
        <f t="shared" si="1"/>
        <v>100</v>
      </c>
      <c r="G11" s="79">
        <v>3375000</v>
      </c>
      <c r="H11" s="90">
        <f t="shared" ref="H11:H17" si="2">D11-E11</f>
        <v>0</v>
      </c>
    </row>
    <row r="12" spans="1:8" x14ac:dyDescent="0.2">
      <c r="A12" s="125" t="s">
        <v>58</v>
      </c>
      <c r="B12" s="114" t="s">
        <v>71</v>
      </c>
      <c r="C12" s="18">
        <v>1228550</v>
      </c>
      <c r="D12" s="18">
        <v>1065331</v>
      </c>
      <c r="E12" s="18">
        <v>661730.05000000005</v>
      </c>
      <c r="F12" s="61">
        <f t="shared" si="1"/>
        <v>62.114971778724168</v>
      </c>
      <c r="G12" s="18">
        <v>597432.27</v>
      </c>
      <c r="H12" s="68">
        <f t="shared" si="2"/>
        <v>403600.94999999995</v>
      </c>
    </row>
    <row r="13" spans="1:8" x14ac:dyDescent="0.2">
      <c r="A13" s="125" t="s">
        <v>77</v>
      </c>
      <c r="B13" s="114" t="s">
        <v>80</v>
      </c>
      <c r="C13" s="18">
        <v>500000</v>
      </c>
      <c r="D13" s="18">
        <v>450000</v>
      </c>
      <c r="E13" s="18">
        <v>200000</v>
      </c>
      <c r="F13" s="61">
        <f t="shared" si="1"/>
        <v>44.444444444444443</v>
      </c>
      <c r="G13" s="18">
        <v>200000</v>
      </c>
      <c r="H13" s="68">
        <f t="shared" si="2"/>
        <v>250000</v>
      </c>
    </row>
    <row r="14" spans="1:8" x14ac:dyDescent="0.2">
      <c r="A14" s="125" t="s">
        <v>78</v>
      </c>
      <c r="B14" s="114" t="s">
        <v>79</v>
      </c>
      <c r="C14" s="18">
        <v>269000</v>
      </c>
      <c r="D14" s="18">
        <v>252625</v>
      </c>
      <c r="E14" s="18">
        <v>82305.679999999993</v>
      </c>
      <c r="F14" s="61">
        <f t="shared" si="1"/>
        <v>32.580180108857</v>
      </c>
      <c r="G14" s="18">
        <v>77851.42</v>
      </c>
      <c r="H14" s="68">
        <f t="shared" si="2"/>
        <v>170319.32</v>
      </c>
    </row>
    <row r="15" spans="1:8" x14ac:dyDescent="0.2">
      <c r="A15" s="125" t="s">
        <v>91</v>
      </c>
      <c r="B15" s="114" t="s">
        <v>92</v>
      </c>
      <c r="C15" s="18">
        <v>390000</v>
      </c>
      <c r="D15" s="18">
        <v>390000</v>
      </c>
      <c r="E15" s="18">
        <v>190061</v>
      </c>
      <c r="F15" s="61">
        <f t="shared" si="1"/>
        <v>48.733589743589746</v>
      </c>
      <c r="G15" s="18">
        <v>170061</v>
      </c>
      <c r="H15" s="68">
        <f t="shared" si="2"/>
        <v>199939</v>
      </c>
    </row>
    <row r="16" spans="1:8" x14ac:dyDescent="0.2">
      <c r="A16" s="125" t="s">
        <v>93</v>
      </c>
      <c r="B16" s="120" t="s">
        <v>100</v>
      </c>
      <c r="C16" s="18">
        <v>335000</v>
      </c>
      <c r="D16" s="18">
        <v>241250</v>
      </c>
      <c r="E16" s="18">
        <v>22733</v>
      </c>
      <c r="F16" s="61">
        <f t="shared" si="1"/>
        <v>9.4230051813471505</v>
      </c>
      <c r="G16" s="18">
        <v>22733</v>
      </c>
      <c r="H16" s="68">
        <f t="shared" si="2"/>
        <v>218517</v>
      </c>
    </row>
    <row r="17" spans="1:11" x14ac:dyDescent="0.2">
      <c r="A17" s="125" t="s">
        <v>94</v>
      </c>
      <c r="B17" s="114" t="s">
        <v>95</v>
      </c>
      <c r="C17" s="18">
        <v>1879450</v>
      </c>
      <c r="D17" s="18">
        <v>1579450</v>
      </c>
      <c r="E17" s="18">
        <v>709452.9</v>
      </c>
      <c r="F17" s="61">
        <f t="shared" si="1"/>
        <v>44.917718193041885</v>
      </c>
      <c r="G17" s="18">
        <v>703352.9</v>
      </c>
      <c r="H17" s="68">
        <f t="shared" si="2"/>
        <v>869997.1</v>
      </c>
    </row>
    <row r="18" spans="1:11" x14ac:dyDescent="0.2">
      <c r="A18" s="125"/>
      <c r="B18" s="115"/>
      <c r="C18" s="18"/>
      <c r="D18" s="18"/>
      <c r="E18" s="19"/>
      <c r="F18" s="31"/>
      <c r="G18" s="19"/>
      <c r="H18" s="69"/>
      <c r="K18" t="s">
        <v>42</v>
      </c>
    </row>
    <row r="19" spans="1:11" x14ac:dyDescent="0.2">
      <c r="A19" s="125"/>
      <c r="B19" s="113" t="s">
        <v>41</v>
      </c>
      <c r="C19" s="85">
        <f>SUM(C20:C21)</f>
        <v>675166</v>
      </c>
      <c r="D19" s="85">
        <f t="shared" ref="D19:E19" si="3">SUM(D20:D21)</f>
        <v>582807</v>
      </c>
      <c r="E19" s="85">
        <f t="shared" si="3"/>
        <v>107010.46</v>
      </c>
      <c r="F19" s="87">
        <f>E19/D19*100</f>
        <v>18.361217349825928</v>
      </c>
      <c r="G19" s="85">
        <f>SUM(G20:G21)</f>
        <v>67918.41</v>
      </c>
      <c r="H19" s="93">
        <f>SUM(H20:H21)</f>
        <v>475796.54</v>
      </c>
    </row>
    <row r="20" spans="1:11" x14ac:dyDescent="0.2">
      <c r="A20" s="125" t="s">
        <v>59</v>
      </c>
      <c r="B20" s="111" t="s">
        <v>33</v>
      </c>
      <c r="C20" s="83">
        <v>565166</v>
      </c>
      <c r="D20" s="83">
        <v>535307</v>
      </c>
      <c r="E20" s="79">
        <v>107010.46</v>
      </c>
      <c r="F20" s="80">
        <f>E20/D20*100</f>
        <v>19.990483965276002</v>
      </c>
      <c r="G20" s="79">
        <v>67918.41</v>
      </c>
      <c r="H20" s="91">
        <f>D20-E20</f>
        <v>428296.54</v>
      </c>
    </row>
    <row r="21" spans="1:11" x14ac:dyDescent="0.2">
      <c r="A21" s="125" t="s">
        <v>81</v>
      </c>
      <c r="B21" s="111" t="s">
        <v>82</v>
      </c>
      <c r="C21" s="83">
        <v>110000</v>
      </c>
      <c r="D21" s="83">
        <v>47500</v>
      </c>
      <c r="E21" s="79">
        <v>0</v>
      </c>
      <c r="F21" s="80">
        <f>E21/D21*100</f>
        <v>0</v>
      </c>
      <c r="G21" s="79">
        <v>0</v>
      </c>
      <c r="H21" s="91">
        <f>D21-E21</f>
        <v>47500</v>
      </c>
    </row>
    <row r="22" spans="1:11" x14ac:dyDescent="0.2">
      <c r="A22" s="125"/>
      <c r="B22" s="116"/>
      <c r="C22" s="5"/>
      <c r="D22" s="5"/>
      <c r="E22" s="5"/>
      <c r="F22" s="5"/>
      <c r="G22" s="5"/>
      <c r="H22" s="92"/>
    </row>
    <row r="23" spans="1:11" x14ac:dyDescent="0.2">
      <c r="A23" s="125"/>
      <c r="B23" s="117" t="s">
        <v>34</v>
      </c>
      <c r="C23" s="15">
        <f>SUM(C24)</f>
        <v>2200000</v>
      </c>
      <c r="D23" s="15">
        <f>SUM(D24)</f>
        <v>1650000</v>
      </c>
      <c r="E23" s="15">
        <f>SUM(E24)</f>
        <v>1100000</v>
      </c>
      <c r="F23" s="34">
        <f>E23/D23*100</f>
        <v>66.666666666666657</v>
      </c>
      <c r="G23" s="15">
        <f>SUM(G24)</f>
        <v>1100000</v>
      </c>
      <c r="H23" s="51">
        <f>SUM(H24)</f>
        <v>550000</v>
      </c>
    </row>
    <row r="24" spans="1:11" x14ac:dyDescent="0.2">
      <c r="A24" s="125" t="s">
        <v>60</v>
      </c>
      <c r="B24" s="111" t="s">
        <v>34</v>
      </c>
      <c r="C24" s="8">
        <v>2200000</v>
      </c>
      <c r="D24" s="8">
        <v>1650000</v>
      </c>
      <c r="E24" s="8">
        <v>1100000</v>
      </c>
      <c r="F24" s="80">
        <f>E24/D24*100</f>
        <v>66.666666666666657</v>
      </c>
      <c r="G24" s="8">
        <v>1100000</v>
      </c>
      <c r="H24" s="91">
        <f>D24-E24</f>
        <v>550000</v>
      </c>
    </row>
    <row r="25" spans="1:11" x14ac:dyDescent="0.2">
      <c r="A25" s="125"/>
      <c r="B25" s="116"/>
      <c r="C25" s="16"/>
      <c r="D25" s="13"/>
      <c r="E25" s="19"/>
      <c r="F25" s="59"/>
      <c r="G25" s="32"/>
      <c r="H25" s="69"/>
    </row>
    <row r="26" spans="1:11" x14ac:dyDescent="0.2">
      <c r="A26" s="125"/>
      <c r="B26" s="117" t="s">
        <v>35</v>
      </c>
      <c r="C26" s="15">
        <f>SUM(C27:C29)</f>
        <v>5786500</v>
      </c>
      <c r="D26" s="28">
        <f>SUM(D27:D29)</f>
        <v>5245839</v>
      </c>
      <c r="E26" s="25">
        <f>SUM(E27:E29)</f>
        <v>2955355.0500000003</v>
      </c>
      <c r="F26" s="34">
        <f>E26/D26*100</f>
        <v>56.337128341148102</v>
      </c>
      <c r="G26" s="25">
        <f>SUM(G27:G29)</f>
        <v>2537247.06</v>
      </c>
      <c r="H26" s="51">
        <f>SUM(H27:H29)</f>
        <v>2290483.9499999997</v>
      </c>
    </row>
    <row r="27" spans="1:11" x14ac:dyDescent="0.2">
      <c r="A27" s="125" t="s">
        <v>61</v>
      </c>
      <c r="B27" s="111" t="s">
        <v>36</v>
      </c>
      <c r="C27" s="18">
        <v>2154000</v>
      </c>
      <c r="D27" s="18">
        <v>2012075</v>
      </c>
      <c r="E27" s="73">
        <v>1082913.9099999999</v>
      </c>
      <c r="F27" s="61">
        <f>E27/D27*100</f>
        <v>53.820752705540301</v>
      </c>
      <c r="G27" s="18">
        <v>987086.5</v>
      </c>
      <c r="H27" s="68">
        <f>D27-E27</f>
        <v>929161.09000000008</v>
      </c>
    </row>
    <row r="28" spans="1:11" x14ac:dyDescent="0.2">
      <c r="A28" s="125" t="s">
        <v>62</v>
      </c>
      <c r="B28" s="118" t="s">
        <v>56</v>
      </c>
      <c r="C28" s="18">
        <v>3318000</v>
      </c>
      <c r="D28" s="18">
        <v>2969764</v>
      </c>
      <c r="E28" s="73">
        <v>1761397.83</v>
      </c>
      <c r="F28" s="61">
        <f>E28/D28*100</f>
        <v>59.311037173324209</v>
      </c>
      <c r="G28" s="23">
        <v>1492331.23</v>
      </c>
      <c r="H28" s="68">
        <f>D28-E28</f>
        <v>1208366.17</v>
      </c>
    </row>
    <row r="29" spans="1:11" x14ac:dyDescent="0.2">
      <c r="A29" s="125" t="s">
        <v>72</v>
      </c>
      <c r="B29" s="119" t="s">
        <v>73</v>
      </c>
      <c r="C29" s="33">
        <v>314500</v>
      </c>
      <c r="D29" s="18">
        <v>264000</v>
      </c>
      <c r="E29" s="73">
        <v>111043.31</v>
      </c>
      <c r="F29" s="61">
        <f>E29/D29*100</f>
        <v>42.061859848484843</v>
      </c>
      <c r="G29" s="23">
        <v>57829.33</v>
      </c>
      <c r="H29" s="68">
        <f>D29-E29</f>
        <v>152956.69</v>
      </c>
    </row>
    <row r="30" spans="1:11" x14ac:dyDescent="0.2">
      <c r="A30" s="125"/>
      <c r="B30" s="116"/>
      <c r="C30" s="27"/>
      <c r="D30" s="16"/>
      <c r="E30" s="30"/>
      <c r="F30" s="59"/>
      <c r="G30" s="32"/>
      <c r="H30" s="55"/>
    </row>
    <row r="31" spans="1:11" x14ac:dyDescent="0.2">
      <c r="A31" s="125"/>
      <c r="B31" s="113" t="s">
        <v>37</v>
      </c>
      <c r="C31" s="22">
        <f>SUM(C32:C33)</f>
        <v>2349434</v>
      </c>
      <c r="D31" s="28">
        <f>SUM(D32:D33)</f>
        <v>2127446</v>
      </c>
      <c r="E31" s="25">
        <f>SUM(E32:E33)</f>
        <v>1273228.8500000001</v>
      </c>
      <c r="F31" s="34">
        <f>E31/D31*100</f>
        <v>59.847763468496971</v>
      </c>
      <c r="G31" s="28">
        <f>SUM(G32:G33)</f>
        <v>1039607.01</v>
      </c>
      <c r="H31" s="51">
        <f>SUM(H32:H33)</f>
        <v>854217.14999999991</v>
      </c>
    </row>
    <row r="32" spans="1:11" x14ac:dyDescent="0.2">
      <c r="A32" s="125" t="s">
        <v>63</v>
      </c>
      <c r="B32" s="111" t="s">
        <v>69</v>
      </c>
      <c r="C32" s="24">
        <v>2346934</v>
      </c>
      <c r="D32" s="8">
        <v>2127446</v>
      </c>
      <c r="E32" s="24">
        <v>1273228.8500000001</v>
      </c>
      <c r="F32" s="61">
        <f>E32/D32*100</f>
        <v>59.847763468496971</v>
      </c>
      <c r="G32" s="8">
        <v>1039607.01</v>
      </c>
      <c r="H32" s="68">
        <f>D32-E32</f>
        <v>854217.14999999991</v>
      </c>
    </row>
    <row r="33" spans="1:10" x14ac:dyDescent="0.2">
      <c r="A33" s="125" t="s">
        <v>75</v>
      </c>
      <c r="B33" s="115" t="s">
        <v>76</v>
      </c>
      <c r="C33" s="13">
        <v>2500</v>
      </c>
      <c r="D33" s="16">
        <v>0</v>
      </c>
      <c r="E33" s="30">
        <v>0</v>
      </c>
      <c r="F33" s="31">
        <v>0</v>
      </c>
      <c r="G33" s="16">
        <v>0</v>
      </c>
      <c r="H33" s="69">
        <f>D33-E33</f>
        <v>0</v>
      </c>
    </row>
    <row r="34" spans="1:10" x14ac:dyDescent="0.2">
      <c r="A34" s="125"/>
      <c r="B34" s="96"/>
      <c r="C34" s="6"/>
      <c r="D34" s="6"/>
      <c r="E34" s="6"/>
      <c r="F34" s="6"/>
      <c r="G34" s="6"/>
      <c r="H34" s="67"/>
    </row>
    <row r="35" spans="1:10" x14ac:dyDescent="0.2">
      <c r="A35" s="125"/>
      <c r="B35" s="117" t="s">
        <v>38</v>
      </c>
      <c r="C35" s="22">
        <f>SUM(C36:C39)</f>
        <v>5316500</v>
      </c>
      <c r="D35" s="15">
        <f>SUM(D36:D39)</f>
        <v>4371420</v>
      </c>
      <c r="E35" s="25">
        <f>SUM(E36:E39)</f>
        <v>3380665.26</v>
      </c>
      <c r="F35" s="34">
        <f>E35/D35*100</f>
        <v>77.335631442414581</v>
      </c>
      <c r="G35" s="15">
        <f>SUM(G36:G39)</f>
        <v>3073232.2399999998</v>
      </c>
      <c r="H35" s="51">
        <f>SUM(H36:H39)</f>
        <v>990754.74</v>
      </c>
    </row>
    <row r="36" spans="1:10" x14ac:dyDescent="0.2">
      <c r="A36" s="125" t="s">
        <v>64</v>
      </c>
      <c r="B36" s="114" t="s">
        <v>70</v>
      </c>
      <c r="C36" s="24">
        <v>3200000</v>
      </c>
      <c r="D36" s="8">
        <v>2400000</v>
      </c>
      <c r="E36" s="73">
        <v>2400000</v>
      </c>
      <c r="F36" s="61">
        <f>E36/D36*100</f>
        <v>100</v>
      </c>
      <c r="G36" s="29">
        <v>2400000</v>
      </c>
      <c r="H36" s="68">
        <f>D36-E36</f>
        <v>0</v>
      </c>
    </row>
    <row r="37" spans="1:10" x14ac:dyDescent="0.2">
      <c r="A37" s="125" t="s">
        <v>65</v>
      </c>
      <c r="B37" s="111" t="s">
        <v>39</v>
      </c>
      <c r="C37" s="24">
        <v>273150</v>
      </c>
      <c r="D37" s="8">
        <v>230870</v>
      </c>
      <c r="E37" s="24">
        <v>148099</v>
      </c>
      <c r="F37" s="61">
        <f>E37/D37*100</f>
        <v>64.148221943084849</v>
      </c>
      <c r="G37" s="26">
        <v>92893.75</v>
      </c>
      <c r="H37" s="68">
        <f>D37-E37</f>
        <v>82771</v>
      </c>
    </row>
    <row r="38" spans="1:10" x14ac:dyDescent="0.2">
      <c r="A38" s="125" t="s">
        <v>66</v>
      </c>
      <c r="B38" s="111" t="s">
        <v>48</v>
      </c>
      <c r="C38" s="24">
        <v>876350</v>
      </c>
      <c r="D38" s="8">
        <v>870100</v>
      </c>
      <c r="E38" s="24">
        <v>344605.8</v>
      </c>
      <c r="F38" s="61">
        <f>E38/D38*100</f>
        <v>39.60530973451327</v>
      </c>
      <c r="G38" s="8">
        <v>313827.8</v>
      </c>
      <c r="H38" s="68">
        <f>D38-E38</f>
        <v>525494.19999999995</v>
      </c>
    </row>
    <row r="39" spans="1:10" x14ac:dyDescent="0.2">
      <c r="A39" s="125" t="s">
        <v>67</v>
      </c>
      <c r="B39" s="111" t="s">
        <v>55</v>
      </c>
      <c r="C39" s="24">
        <v>967000</v>
      </c>
      <c r="D39" s="8">
        <v>870450</v>
      </c>
      <c r="E39" s="29">
        <v>487960.46</v>
      </c>
      <c r="F39" s="61">
        <f>E39/D39*100</f>
        <v>56.058413464300074</v>
      </c>
      <c r="G39" s="8">
        <v>266510.69</v>
      </c>
      <c r="H39" s="68">
        <f>D39-E39</f>
        <v>382489.54</v>
      </c>
    </row>
    <row r="40" spans="1:10" x14ac:dyDescent="0.2">
      <c r="A40" s="125"/>
      <c r="B40" s="116"/>
      <c r="C40" s="13"/>
      <c r="D40" s="16"/>
      <c r="E40" s="30"/>
      <c r="F40" s="59"/>
      <c r="G40" s="16"/>
      <c r="H40" s="55"/>
    </row>
    <row r="41" spans="1:10" x14ac:dyDescent="0.2">
      <c r="A41" s="125"/>
      <c r="B41" s="117" t="s">
        <v>40</v>
      </c>
      <c r="C41" s="15">
        <f>SUM(C42)</f>
        <v>960000</v>
      </c>
      <c r="D41" s="15">
        <f>SUM(D42)</f>
        <v>867000</v>
      </c>
      <c r="E41" s="25">
        <f>SUM(E42)</f>
        <v>206575.49</v>
      </c>
      <c r="F41" s="34">
        <f>E41/D41*100</f>
        <v>23.826469434832756</v>
      </c>
      <c r="G41" s="15">
        <f>SUM(G42)</f>
        <v>125015.17</v>
      </c>
      <c r="H41" s="51">
        <f>SUM(H42)</f>
        <v>660424.51</v>
      </c>
    </row>
    <row r="42" spans="1:10" x14ac:dyDescent="0.2">
      <c r="A42" s="125" t="s">
        <v>68</v>
      </c>
      <c r="B42" s="114" t="s">
        <v>101</v>
      </c>
      <c r="C42" s="8">
        <v>960000</v>
      </c>
      <c r="D42" s="8">
        <v>867000</v>
      </c>
      <c r="E42" s="29">
        <v>206575.49</v>
      </c>
      <c r="F42" s="61">
        <f>E42/D42*100</f>
        <v>23.826469434832756</v>
      </c>
      <c r="G42" s="8">
        <v>125015.17</v>
      </c>
      <c r="H42" s="68">
        <f>D42-E42</f>
        <v>660424.51</v>
      </c>
    </row>
    <row r="43" spans="1:10" x14ac:dyDescent="0.2">
      <c r="A43" s="125"/>
      <c r="B43" s="116"/>
      <c r="C43" s="16"/>
      <c r="D43" s="13"/>
      <c r="E43" s="16"/>
      <c r="F43" s="14"/>
      <c r="G43" s="16"/>
      <c r="H43" s="71"/>
      <c r="J43" t="s">
        <v>74</v>
      </c>
    </row>
    <row r="44" spans="1:10" x14ac:dyDescent="0.2">
      <c r="A44" s="125"/>
      <c r="B44" s="117" t="s">
        <v>96</v>
      </c>
      <c r="C44" s="15">
        <f>SUM(C45:C46)</f>
        <v>8000000</v>
      </c>
      <c r="D44" s="15">
        <f>SUM(D45:D46)</f>
        <v>6166998</v>
      </c>
      <c r="E44" s="15">
        <f>SUM(E45:E46)</f>
        <v>1059668.44</v>
      </c>
      <c r="F44" s="34">
        <f>E44/D44*100</f>
        <v>17.182889308542016</v>
      </c>
      <c r="G44" s="15">
        <f>SUM(G45:G46)</f>
        <v>827782.92999999993</v>
      </c>
      <c r="H44" s="51">
        <f>SUM(H45:H46)</f>
        <v>5107329.5600000005</v>
      </c>
    </row>
    <row r="45" spans="1:10" x14ac:dyDescent="0.2">
      <c r="A45" s="125" t="s">
        <v>97</v>
      </c>
      <c r="B45" s="120" t="s">
        <v>98</v>
      </c>
      <c r="C45" s="8">
        <v>6000000</v>
      </c>
      <c r="D45" s="8">
        <v>4529498</v>
      </c>
      <c r="E45" s="40">
        <v>387203.23</v>
      </c>
      <c r="F45" s="75">
        <f>E45/D45*100</f>
        <v>8.5484799860823433</v>
      </c>
      <c r="G45" s="40">
        <v>220292.8</v>
      </c>
      <c r="H45" s="68">
        <f>D45-E45</f>
        <v>4142294.77</v>
      </c>
    </row>
    <row r="46" spans="1:10" ht="13.5" thickBot="1" x14ac:dyDescent="0.25">
      <c r="A46" s="126" t="s">
        <v>99</v>
      </c>
      <c r="B46" s="121" t="s">
        <v>98</v>
      </c>
      <c r="C46" s="56">
        <v>2000000</v>
      </c>
      <c r="D46" s="56">
        <v>1637500</v>
      </c>
      <c r="E46" s="109">
        <v>672465.21</v>
      </c>
      <c r="F46" s="110">
        <f>E46/D46*100</f>
        <v>41.066577709923664</v>
      </c>
      <c r="G46" s="109">
        <v>607490.13</v>
      </c>
      <c r="H46" s="108">
        <f>D46-E46</f>
        <v>965034.79</v>
      </c>
    </row>
    <row r="47" spans="1:10" x14ac:dyDescent="0.2">
      <c r="A47" s="62"/>
      <c r="B47" s="24"/>
      <c r="C47" s="24"/>
      <c r="D47" s="24"/>
      <c r="E47" s="52"/>
      <c r="F47" s="37"/>
      <c r="G47" s="24"/>
      <c r="H47" s="7"/>
    </row>
    <row r="51" spans="9:9" x14ac:dyDescent="0.2">
      <c r="I51" s="133" t="s">
        <v>42</v>
      </c>
    </row>
  </sheetData>
  <mergeCells count="1">
    <mergeCell ref="A2:H2"/>
  </mergeCells>
  <printOptions horizontalCentered="1"/>
  <pageMargins left="0" right="0" top="0.78740157480314965" bottom="0.59055118110236227" header="0" footer="0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Ejecución</vt:lpstr>
      <vt:lpstr>Funcionamiento</vt:lpstr>
      <vt:lpstr>Inversiones</vt:lpstr>
      <vt:lpstr>Ejecución!Área_de_impresión</vt:lpstr>
      <vt:lpstr>Funcionamiento!Área_de_impresión</vt:lpstr>
      <vt:lpstr>Inversiones!Área_de_impresión</vt:lpstr>
    </vt:vector>
  </TitlesOfParts>
  <Company>SENACYT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ihun</dc:creator>
  <cp:lastModifiedBy>Rosa María Tapia</cp:lastModifiedBy>
  <cp:lastPrinted>2017-09-04T14:53:14Z</cp:lastPrinted>
  <dcterms:created xsi:type="dcterms:W3CDTF">2006-08-30T19:27:32Z</dcterms:created>
  <dcterms:modified xsi:type="dcterms:W3CDTF">2017-10-03T19:16:20Z</dcterms:modified>
</cp:coreProperties>
</file>